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etrp" reservationPassword="0"/>
  <workbookPr/>
  <bookViews>
    <workbookView xWindow="240" yWindow="120" windowWidth="14940" windowHeight="9225" activeTab="0"/>
  </bookViews>
  <sheets>
    <sheet name="Rekapitulace" sheetId="1" r:id="rId1"/>
    <sheet name="104" sheetId="2" r:id="rId2"/>
    <sheet name="402" sheetId="3" r:id="rId3"/>
  </sheets>
  <definedNames/>
  <calcPr/>
  <webPublishing/>
</workbook>
</file>

<file path=xl/sharedStrings.xml><?xml version="1.0" encoding="utf-8"?>
<sst xmlns="http://schemas.openxmlformats.org/spreadsheetml/2006/main" count="749" uniqueCount="258">
  <si>
    <t>Firma: Firma</t>
  </si>
  <si>
    <t>Rekapitulace ceny</t>
  </si>
  <si>
    <t>Stavba: 101 - Oprava komunikací ul. Hornická, Nové Město na Moravě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</si>
  <si>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</si>
  <si>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</si>
  <si>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</si>
  <si>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</si>
  <si>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</si>
  <si>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</si>
  <si>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</si>
  <si>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</si>
  <si>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</si>
  <si>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</si>
  <si>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</si>
  <si>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</si>
  <si>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101</t>
  </si>
  <si>
    <t>Oprava komunikací ul. Hornická, Nové Město na Moravě</t>
  </si>
  <si>
    <t>O</t>
  </si>
  <si>
    <t>Rozpočet:</t>
  </si>
  <si>
    <t>0,00</t>
  </si>
  <si>
    <t>15,00</t>
  </si>
  <si>
    <t>21,00</t>
  </si>
  <si>
    <t>3</t>
  </si>
  <si>
    <t>2</t>
  </si>
  <si>
    <t>104</t>
  </si>
  <si>
    <t>Hornická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</si>
  <si>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</si>
  <si>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</si>
  <si>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</si>
  <si>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</si>
  <si>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</si>
  <si>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</si>
  <si>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</si>
  <si>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</si>
  <si>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</si>
  <si>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</si>
  <si>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</si>
  <si>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</si>
  <si>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</si>
  <si>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</si>
  <si>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</si>
  <si>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</si>
  <si>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</si>
  <si>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</si>
  <si>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</si>
  <si>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</si>
  <si>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</si>
  <si>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</si>
  <si>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014102</t>
  </si>
  <si>
    <t>a</t>
  </si>
  <si>
    <t>POPLATKY ZA SKLÁDKU</t>
  </si>
  <si>
    <t>T</t>
  </si>
  <si>
    <t>2023_OTSKP</t>
  </si>
  <si>
    <t>PP</t>
  </si>
  <si>
    <t>Nestmelené podkladní vrstvy.</t>
  </si>
  <si>
    <t>VV</t>
  </si>
  <si>
    <t>dle pol. 113328: 28,7*1,8=51,660 [A]</t>
  </si>
  <si>
    <t>TS</t>
  </si>
  <si>
    <t>zahrnuje veškeré poplatky provozovateli skládky související s uložením odpadu na skládce.</t>
  </si>
  <si>
    <t>b</t>
  </si>
  <si>
    <t>AC vrstvy.</t>
  </si>
  <si>
    <t>Dle pol. 113728: 61,1*2,2=134,420 [A] 
Dle pol. 113138: 8,406*2,2=18,493 [B] 
Celkem: A+B=152,913 [C]</t>
  </si>
  <si>
    <t>02510</t>
  </si>
  <si>
    <t/>
  </si>
  <si>
    <t>ZKOUŠENÍ MATERIÁLŮ ZKUŠEBNOU ZHOTOVITELE</t>
  </si>
  <si>
    <t>KPL</t>
  </si>
  <si>
    <t>Zkušebnictví dle aktuálních TKP (Např. kontrolní zkoušky zhutnění podloží zemní pláně).</t>
  </si>
  <si>
    <t>1=1,000 [A]</t>
  </si>
  <si>
    <t>zahrnuje veškeré náklady spojené s objednatelem požadovanými zkouškami</t>
  </si>
  <si>
    <t>02710</t>
  </si>
  <si>
    <t>POMOC PRÁCE ZŘÍZ NEBO ZAJIŠŤ OBJÍŽĎKY A PŘÍSTUP CESTY</t>
  </si>
  <si>
    <t>Zabezpečení provizorních vstupů, vjezdů.</t>
  </si>
  <si>
    <t>zahrnuje veškeré náklady spojené s objednatelem požadovanými zařízeními</t>
  </si>
  <si>
    <t>02720</t>
  </si>
  <si>
    <t>POMOC PRÁCE ZŘÍZ NEBO ZAJIŠŤ REGULACI A OCHRANU DOPRAVY</t>
  </si>
  <si>
    <t>Zajištění rozhodnutí a stanovení místní úpravy, včetně IČ při realizaci stavby.  
Přechodné svislé i vodorovné dopravní značení, světelné signály, dopravní zařízení v místě stavebního pozemku a jeho okolí. Jejich pořízení, kontrolu, údržbu, přemisťování, přeznačování a manipulaci s nimi po celou dobu stavby, vč. odstranění po ukončení stavby.</t>
  </si>
  <si>
    <t>02730</t>
  </si>
  <si>
    <t>POMOC PRÁCE ZŘÍZ NEBO ZAJIŠŤ OCHRANU INŽENÝRSKÝCH SÍTÍ</t>
  </si>
  <si>
    <t>Ochrana stávajícíh sítí při výstavbě (např. chráničky, zemní sondy).  
Položka bude čerpána se souhlasem investora a TDI.</t>
  </si>
  <si>
    <t>7</t>
  </si>
  <si>
    <t>02910</t>
  </si>
  <si>
    <t>OSTATNÍ POŽADAVKY - ZEMĚMĚŘIČSKÁ MĚŘENÍ</t>
  </si>
  <si>
    <t>Geodetické vytyčení stavby, hranic pozemků. Zahrnuje veškeré náklady nutných k realizaci díla před započetím výstavby a během výstavby.   
Vytyčení stávajících sítí, příp. dle potřeby zajištění prodloužení platnosti vyjádření správců sítí, zpětné předání sítí jejich správcům.</t>
  </si>
  <si>
    <t>zahrnuje veškeré náklady spojené s objednatelem požadovanými pracemi,  
- pro stanovení orientační investorské ceny určete jednotkovou cenu jako 1% odhadované ceny stavby</t>
  </si>
  <si>
    <t>8</t>
  </si>
  <si>
    <t>029113</t>
  </si>
  <si>
    <t>OSTATNÍ POŽADAVKY - GEODETICKÉ ZAMĚŘENÍ - CELKY</t>
  </si>
  <si>
    <t>KUS</t>
  </si>
  <si>
    <t>Zaměření skutečného provedení stavby na podkladu katastrální mapy (včetně nových inženýrských sítí) do digitální mapy města NMNM, dle platné vyhlášky města.</t>
  </si>
  <si>
    <t>zahrnuje veškeré náklady spojené s objednatelem požadovanými pracemi</t>
  </si>
  <si>
    <t>02944</t>
  </si>
  <si>
    <t>OSTAT POŽADAVKY - DOKUMENTACE SKUTEČ PROVEDENÍ V DIGIT FORMĚ</t>
  </si>
  <si>
    <t>Vypracování DSPS v tištěné a digit. formě.</t>
  </si>
  <si>
    <t>02945</t>
  </si>
  <si>
    <t>OSTAT POŽADAVKY - GEOMETRICKÝ PLÁN</t>
  </si>
  <si>
    <t>HM</t>
  </si>
  <si>
    <t>GP pro zápis stavby do KN a GP pro zápis VB do KN.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</si>
  <si>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</si>
  <si>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02950</t>
  </si>
  <si>
    <t>OSTATNÍ POŽADAVKY - POSUDKY, KONTROLY, REVIZNÍ ZPRÁVY</t>
  </si>
  <si>
    <t>Pasportizace okolních pozemků a staveb před zahájením prací a po dokončení prací.  
Vypracování a aktualizace HMG stavby.  
Vypracování TePř.  
Vypracování KZP.</t>
  </si>
  <si>
    <t>12</t>
  </si>
  <si>
    <t>03100</t>
  </si>
  <si>
    <t>ZAŘÍZENÍ STAVENIŠTĚ - ZŘÍZENÍ, PROVOZ, DEMONTÁŽ</t>
  </si>
  <si>
    <t>Kompletní zařízení staveniště pro celou stavbu včetně zajištění potřebných povolení a rozhodnutí. Položka zahrnuje náklady spojené se staveništními komunikacemi, oplocením staveniště, vstupem a vjezdem na staveniště, zabezpečení provizorních vstupů, vjezdů. Staveništní přípojky vody, kanalizace, elektrické energie, zajištění dodávky elektrické energie, rozvody médií po stavbě. Zabezpečení staveniště.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stavby.</t>
  </si>
  <si>
    <t>zahrnuje objednatelem povolené náklady na pořízení (event. pronájem), provozování, udržování a likvidaci zhotovitelova zařízení</t>
  </si>
  <si>
    <t>13</t>
  </si>
  <si>
    <t>03340</t>
  </si>
  <si>
    <t>SLUŽBY ZAJIŠŤUJÍCÍ ZÁSOBOVÁNÍ</t>
  </si>
  <si>
    <t>Zajištění pravidelného přesouvání nádob na domovní i separovaný odpad na místo svozu.</t>
  </si>
  <si>
    <t>zahrnuje objednatelem povolené náklady na služby pro zhotovitele</t>
  </si>
  <si>
    <t>Zemní práce</t>
  </si>
  <si>
    <t>14</t>
  </si>
  <si>
    <t>113138</t>
  </si>
  <si>
    <t>ODSTRANĚNÍ KRYTU ZPEVNĚNÝCH PLOCH S ASFALT POJIVEM, ODVOZ DO 20KM</t>
  </si>
  <si>
    <t>M3</t>
  </si>
  <si>
    <t>Odstranění asf. krytu chodníku v tl. 10 cm.</t>
  </si>
  <si>
    <t>84.0601*0,1=8,406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</si>
  <si>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</si>
  <si>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15</t>
  </si>
  <si>
    <t>113188</t>
  </si>
  <si>
    <t>ODSTRANĚNÍ KRYTU ZPEVNĚNÝCH PLOCH Z DLAŽDIC, ODVOZ DO 20KM</t>
  </si>
  <si>
    <t>Chodní: 23.8947*0,08=1,912 [A] 
Pl. kontejnery: 22,5*0,08=1,800 [B] 
Celkem: A+B=3,712 [C]</t>
  </si>
  <si>
    <t>16</t>
  </si>
  <si>
    <t>113328</t>
  </si>
  <si>
    <t>ODSTRAN PODKL ZPEVNĚNÝCH PLOCH Z KAMENIVA NESTMEL, ODVOZ DO 20KM</t>
  </si>
  <si>
    <t>chodník: 107.9548*0,22=23,750 [A] 
Pl. kontejnery: 22,5*0,22=4,950 [B] 
Celkem: A+B=28,700 [C]</t>
  </si>
  <si>
    <t>17</t>
  </si>
  <si>
    <t>113524</t>
  </si>
  <si>
    <t>ODSTRANĚNÍ CHODNÍKOVÝCH A SILNIČNÍCH OBRUBNÍKŮ BETONOVÝCH</t>
  </si>
  <si>
    <t>M</t>
  </si>
  <si>
    <t>Odstranění silničních a chodníkových obrubníků (odvoz do 20 km).</t>
  </si>
  <si>
    <t>Silniční: 41.5846=41,585 [A] 
Chodníkové: 32.8246=32,825 [B] 
Celkem: A+B=74,410 [C]</t>
  </si>
  <si>
    <t>18</t>
  </si>
  <si>
    <t>113728</t>
  </si>
  <si>
    <t>FRÉZOVÁNÍ ZPEVNĚNÝCH PLOCH ASFALTOVÝCH, ODVOZ DO 20KM</t>
  </si>
  <si>
    <t>Odstranění asf. krytu komunikace v tl. 10 cm.</t>
  </si>
  <si>
    <t>611*0,1=61,100 [A]</t>
  </si>
  <si>
    <t>19</t>
  </si>
  <si>
    <t>18120</t>
  </si>
  <si>
    <t>ÚPRAVA PLÁNĚ SE ZHUTNĚNÍM V HORNINĚ TŘ. II</t>
  </si>
  <si>
    <t>M2</t>
  </si>
  <si>
    <t>vozovka: 610.74=610,740 [A] 
chodník: 101.7617=101,762 [B] 
Celkem: A+B=712,502 [C]</t>
  </si>
  <si>
    <t>položka zahrnuje úpravu pláně včetně vyrovnání výškových rozdílů. Míru zhutnění určuje projekt.</t>
  </si>
  <si>
    <t>20</t>
  </si>
  <si>
    <t>18232</t>
  </si>
  <si>
    <t>ROZPROSTŘENÍ ORNICE V ROVINĚ V TL DO 0,15M</t>
  </si>
  <si>
    <t>34=34,000 [A]</t>
  </si>
  <si>
    <t>položka zahrnuje: 
nutné přemístění ornice z dočasných skládek vzdálených do 50m 
rozprostření ornice v předepsané tloušťce v rovině a ve svahu do 1:5</t>
  </si>
  <si>
    <t>21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</si>
  <si>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</si>
  <si>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</si>
  <si>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</si>
  <si>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Komunikace</t>
  </si>
  <si>
    <t>22</t>
  </si>
  <si>
    <t>56334</t>
  </si>
  <si>
    <t>VOZOVKOVÉ VRSTVY ZE ŠTĚRKODRTI TL. DO 200MM</t>
  </si>
  <si>
    <t>ŠD B, tl. min. 20 cm.</t>
  </si>
  <si>
    <t>chodník: 102=102,000 [A] 
Pl. kontejnery: 22,5=22,500 [B] 
Celkem: A+B=124,500 [C]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</si>
  <si>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</si>
  <si>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23</t>
  </si>
  <si>
    <t>572123</t>
  </si>
  <si>
    <t>INFILTRAČNÍ POSTŘIK Z EMULZE DO 1,0KG/M2</t>
  </si>
  <si>
    <t>Infiltrační postřik emulzí PI-E 1,0 kg/m2.</t>
  </si>
  <si>
    <t>611=611,000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</si>
  <si>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</si>
  <si>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24</t>
  </si>
  <si>
    <t>572223</t>
  </si>
  <si>
    <t>SPOJOVACÍ POSTŘIK Z EMULZE DO 1,0KG/M2</t>
  </si>
  <si>
    <t>Spojovací postřik PS-C (CP) 0,3 - 0,6 kg/m2.</t>
  </si>
  <si>
    <t>25</t>
  </si>
  <si>
    <t>574A43</t>
  </si>
  <si>
    <t>ASFALTOVÝ BETON PRO OBRUSNÉ VRSTVY ACO 11 TL. 50MM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</si>
  <si>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</si>
  <si>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26</t>
  </si>
  <si>
    <t>574E46</t>
  </si>
  <si>
    <t>ASFALTOVÝ BETON PRO PODKLADNÍ VRSTVY ACP 16+, 16S TL. 50MM</t>
  </si>
  <si>
    <t>50 mm ACP 16+.</t>
  </si>
  <si>
    <t>27</t>
  </si>
  <si>
    <t>58251</t>
  </si>
  <si>
    <t>DLÁŽDĚNÉ KRYTY Z BETONOVÝCH DLAŽDIC DO LOŽE Z KAMENIVA</t>
  </si>
  <si>
    <t>Betonová dlažba 20/20/8, šedá.</t>
  </si>
  <si>
    <t>Chodník: 96,5-(17*0.4)=89,700 [A] 
Pl. kontejnery: 22,5=22,500 [B] 
Celkem: A+B=112,200 [C]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</si>
  <si>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</si>
  <si>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28</t>
  </si>
  <si>
    <t>58261B</t>
  </si>
  <si>
    <t>KRYTY Z BETON DLAŽDIC BAREV RELIÉF TL 80MM DO LOŽE Z KAM</t>
  </si>
  <si>
    <t>Betonová dlažba s podélnými drážkami, černá.</t>
  </si>
  <si>
    <t>17*0.4=6,800 [A]</t>
  </si>
  <si>
    <t>29</t>
  </si>
  <si>
    <t>58271</t>
  </si>
  <si>
    <t>DLÁŽDĚNÉ KRYTY Z DESEK Z KONGLOMER KAMENE DO LOŽE Z KAMENIVA</t>
  </si>
  <si>
    <t>Signální a varovné pásy - hmatová dlažba s reliéfními výstupky reflexní k okolnímu povrchu.  
Dlažba z umělého kamene, černá barva, tl. min. 60 mm.</t>
  </si>
  <si>
    <t>5.4125=5,413 [A]</t>
  </si>
  <si>
    <t>Potrubí</t>
  </si>
  <si>
    <t>30</t>
  </si>
  <si>
    <t>899122</t>
  </si>
  <si>
    <t>MŘÍŽE LITINOVÉ SAMOSTATNÉ</t>
  </si>
  <si>
    <t>3=3,000 [A]</t>
  </si>
  <si>
    <t>Položka zahrnuje dodávku a osazení předepsané mříže včetně rámu</t>
  </si>
  <si>
    <t>31</t>
  </si>
  <si>
    <t>89922</t>
  </si>
  <si>
    <t>VÝŠKOVÁ ÚPRAVA MŘÍŽÍ</t>
  </si>
  <si>
    <t>Úprava vtokové mříže stáv. vpusti do nové nivelety a úprava k nové poloze obrubníku, vč. prověření stavu stáv. vpusti dodavatelskou firmou.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</si>
  <si>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</si>
  <si>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</si>
  <si>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32</t>
  </si>
  <si>
    <t>917223</t>
  </si>
  <si>
    <t>SILNIČNÍ A CHODNÍKOVÉ OBRUBY Z BETONOVÝCH OBRUBNÍKŮ ŠÍŘ 100MM</t>
  </si>
  <si>
    <t>Obrubník chodníkový ABO 14-10 1000/100/250 mm.</t>
  </si>
  <si>
    <t>35.675+2.95=38,625 [A]</t>
  </si>
  <si>
    <t>Položka zahrnuje: 
dodání a pokládku betonových obrubníků o rozměrech předepsaných zadávací dokumentací 
betonové lože i boční betonovou opěrku.</t>
  </si>
  <si>
    <t>33</t>
  </si>
  <si>
    <t>917424</t>
  </si>
  <si>
    <t>CHODNÍKOVÉ OBRUBY Z KAMENNÝCH OBRUBNÍKŮ ŠÍŘ 150MM</t>
  </si>
  <si>
    <t>OP6 do betonového lože s boční opěrou C25/30n-XF3.</t>
  </si>
  <si>
    <t>podsádka 10-15 cm: 22.8992-3=19,899 [A] 
podsádka 0-2 cm: 3.3782=3,378 [B] 
Celkem: A+B=23,277 [C]</t>
  </si>
  <si>
    <t>Položka zahrnuje: 
dodání a pokládku kamenných obrubníků o rozměrech předepsaných zadávací dokumentací 
betonové lože i boční betonovou opěrku.</t>
  </si>
  <si>
    <t>34</t>
  </si>
  <si>
    <t>Obloukové obrubníky OP6 do betonového lože s boční opěrou C25/30n-XF3.</t>
  </si>
  <si>
    <t>R = 6 m, podsádka 10-15 cm: 3.5141+3.5141+1.4051=8,433 [A] 
R = 6 m, podsádka 0-2 cm: 5.346+4.906=10,252 [B] 
Celkem: A+B=18,685 [C]</t>
  </si>
  <si>
    <t>35</t>
  </si>
  <si>
    <t>c</t>
  </si>
  <si>
    <t>Přechodové obrubníky OP6 do betonového lože s boční opěrou C25/30n-XF3.</t>
  </si>
  <si>
    <t>36</t>
  </si>
  <si>
    <t>d</t>
  </si>
  <si>
    <t>37</t>
  </si>
  <si>
    <t>917427</t>
  </si>
  <si>
    <t>CHODNÍKOVÉ OBRUBY Z KAMENNÝCH OBRUBNÍKŮ ŠÍŘ 300MM</t>
  </si>
  <si>
    <t>Obrubník žulový š. 0.3 m, zkosený tvar.</t>
  </si>
  <si>
    <t>38</t>
  </si>
  <si>
    <t>Obrubník žulový přechodový, OP6 - zkosený tvar š. 0,3 m.</t>
  </si>
  <si>
    <t>2=2,000 [A]</t>
  </si>
  <si>
    <t>39</t>
  </si>
  <si>
    <t>919112</t>
  </si>
  <si>
    <t>ŘEZÁNÍ ASFALTOVÉHO KRYTU VOZOVEK TL DO 100MM</t>
  </si>
  <si>
    <t>Napojení na stáv. vozovku/chodník: 6.2007+5.9931+8.6597+5.4546=26,308 [A] 
Proříznutí+zálivka podél obrub: 23.4577+35.1651+41.6846+27.2164=127,524 [B] 
Celkem: A+B=153,832 [C]</t>
  </si>
  <si>
    <t>položka zahrnuje řezání vozovkové vrstvy v předepsané tloušťce, včetně spotřeby vody</t>
  </si>
  <si>
    <t>40</t>
  </si>
  <si>
    <t>931325</t>
  </si>
  <si>
    <t>TĚSNĚNÍ DILATAČ SPAR ASF ZÁLIVKOU MODIFIK PRŮŘ DO 600MM2</t>
  </si>
  <si>
    <t>položka zahrnuje dodávku a osazení předepsaného materiálu, očištění ploch spáry před úpravou, očištění okolí spáry po úpravě 
nezahrnuje těsnící profil</t>
  </si>
  <si>
    <t>402</t>
  </si>
  <si>
    <t>Datová síť města</t>
  </si>
  <si>
    <t>56333</t>
  </si>
  <si>
    <t>VOZOVKOVÉ VRSTVY ZE ŠTĚRKODRTI TL. DO 150MM</t>
  </si>
  <si>
    <t>ŠD A, B, tl. min. 2*15 cm.</t>
  </si>
  <si>
    <t>š. řýhy ve vozovce 0,5 m: 2*9,1*0,5=9,100 [A]</t>
  </si>
  <si>
    <t>Přidružená stavební výroba</t>
  </si>
  <si>
    <t>VL1</t>
  </si>
  <si>
    <t>Kompletní zemní práce pro chráníčky pro optické sítě</t>
  </si>
  <si>
    <t>Ruční výkop v ochranném pásmu IS.</t>
  </si>
  <si>
    <t>20=20,000 [B]</t>
  </si>
  <si>
    <t>Položka obsahuje: 
odvoz přebytečné výkopové zeminy na schválenou skládu a poplatky za skládku.</t>
  </si>
  <si>
    <t>VL4</t>
  </si>
  <si>
    <t>DS 1x svazek 7x 12/8, 2xmikroHDPE12/8</t>
  </si>
  <si>
    <t>20=20,000 [A]</t>
  </si>
  <si>
    <t>Položka obsahuje: 
 –  dodávku a pokládku materiálu DS 
 –  zřízení lože rýhy z vhodného mateiálu, vč. dodávky materiálu. 
 –  zásyp rýhy vhodným materiálem, vč. hutnění a dodávky materiálu.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</si>
</sst>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'104'!I3</f>
      </c>
      <c s="21">
        <f>'104'!O2</f>
      </c>
      <c s="21">
        <f>C10+D10</f>
      </c>
    </row>
    <row r="11" spans="1:5" ht="12.75" customHeight="1">
      <c r="A11" s="20" t="s">
        <v>242</v>
      </c>
      <c s="20" t="s">
        <v>243</v>
      </c>
      <c s="21">
        <f>'402'!I3</f>
      </c>
      <c s="21">
        <f>'402'!O2</f>
      </c>
      <c s="21">
        <f>C11+D11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0+O8+O61+O94+O127+O136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0+I8+I61+I94+I127+I136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51.66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54</v>
      </c>
    </row>
    <row r="11" spans="1:5" ht="12.75">
      <c r="A11" s="37" t="s">
        <v>55</v>
      </c>
      <c r="E11" s="38" t="s">
        <v>56</v>
      </c>
    </row>
    <row r="12" spans="1:5" ht="25.5">
      <c r="A12" t="s">
        <v>57</v>
      </c>
      <c r="E12" s="36" t="s">
        <v>58</v>
      </c>
    </row>
    <row r="13" spans="1:16" ht="12.75">
      <c r="A13" s="25" t="s">
        <v>47</v>
      </c>
      <c s="29" t="s">
        <v>23</v>
      </c>
      <c s="29" t="s">
        <v>48</v>
      </c>
      <c s="25" t="s">
        <v>59</v>
      </c>
      <c s="30" t="s">
        <v>50</v>
      </c>
      <c s="31" t="s">
        <v>51</v>
      </c>
      <c s="32">
        <v>152.913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60</v>
      </c>
    </row>
    <row r="15" spans="1:5" ht="38.25">
      <c r="A15" s="37" t="s">
        <v>55</v>
      </c>
      <c r="E15" s="38" t="s">
        <v>61</v>
      </c>
    </row>
    <row r="16" spans="1:5" ht="25.5">
      <c r="A16" t="s">
        <v>57</v>
      </c>
      <c r="E16" s="36" t="s">
        <v>58</v>
      </c>
    </row>
    <row r="17" spans="1:16" ht="12.75">
      <c r="A17" s="25" t="s">
        <v>47</v>
      </c>
      <c s="29" t="s">
        <v>22</v>
      </c>
      <c s="29" t="s">
        <v>62</v>
      </c>
      <c s="25" t="s">
        <v>63</v>
      </c>
      <c s="30" t="s">
        <v>64</v>
      </c>
      <c s="31" t="s">
        <v>65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5" t="s">
        <v>53</v>
      </c>
      <c r="E18" s="36" t="s">
        <v>66</v>
      </c>
    </row>
    <row r="19" spans="1:5" ht="12.75">
      <c r="A19" s="37" t="s">
        <v>55</v>
      </c>
      <c r="E19" s="38" t="s">
        <v>67</v>
      </c>
    </row>
    <row r="20" spans="1:5" ht="12.75">
      <c r="A20" t="s">
        <v>57</v>
      </c>
      <c r="E20" s="36" t="s">
        <v>68</v>
      </c>
    </row>
    <row r="21" spans="1:16" ht="12.75">
      <c r="A21" s="25" t="s">
        <v>47</v>
      </c>
      <c s="29" t="s">
        <v>33</v>
      </c>
      <c s="29" t="s">
        <v>69</v>
      </c>
      <c s="25" t="s">
        <v>63</v>
      </c>
      <c s="30" t="s">
        <v>70</v>
      </c>
      <c s="31" t="s">
        <v>65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71</v>
      </c>
    </row>
    <row r="23" spans="1:5" ht="12.75">
      <c r="A23" s="37" t="s">
        <v>55</v>
      </c>
      <c r="E23" s="38" t="s">
        <v>67</v>
      </c>
    </row>
    <row r="24" spans="1:5" ht="12.75">
      <c r="A24" t="s">
        <v>57</v>
      </c>
      <c r="E24" s="36" t="s">
        <v>72</v>
      </c>
    </row>
    <row r="25" spans="1:16" ht="12.75">
      <c r="A25" s="25" t="s">
        <v>47</v>
      </c>
      <c s="29" t="s">
        <v>35</v>
      </c>
      <c s="29" t="s">
        <v>73</v>
      </c>
      <c s="25" t="s">
        <v>63</v>
      </c>
      <c s="30" t="s">
        <v>74</v>
      </c>
      <c s="31" t="s">
        <v>65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63.75">
      <c r="A26" s="35" t="s">
        <v>53</v>
      </c>
      <c r="E26" s="36" t="s">
        <v>75</v>
      </c>
    </row>
    <row r="27" spans="1:5" ht="12.75">
      <c r="A27" s="37" t="s">
        <v>55</v>
      </c>
      <c r="E27" s="38" t="s">
        <v>67</v>
      </c>
    </row>
    <row r="28" spans="1:5" ht="12.75">
      <c r="A28" t="s">
        <v>57</v>
      </c>
      <c r="E28" s="36" t="s">
        <v>72</v>
      </c>
    </row>
    <row r="29" spans="1:16" ht="12.75">
      <c r="A29" s="25" t="s">
        <v>47</v>
      </c>
      <c s="29" t="s">
        <v>37</v>
      </c>
      <c s="29" t="s">
        <v>76</v>
      </c>
      <c s="25" t="s">
        <v>63</v>
      </c>
      <c s="30" t="s">
        <v>77</v>
      </c>
      <c s="31" t="s">
        <v>65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78</v>
      </c>
    </row>
    <row r="31" spans="1:5" ht="12.75">
      <c r="A31" s="37" t="s">
        <v>55</v>
      </c>
      <c r="E31" s="38" t="s">
        <v>67</v>
      </c>
    </row>
    <row r="32" spans="1:5" ht="12.75">
      <c r="A32" t="s">
        <v>57</v>
      </c>
      <c r="E32" s="36" t="s">
        <v>72</v>
      </c>
    </row>
    <row r="33" spans="1:16" ht="12.75">
      <c r="A33" s="25" t="s">
        <v>47</v>
      </c>
      <c s="29" t="s">
        <v>79</v>
      </c>
      <c s="29" t="s">
        <v>80</v>
      </c>
      <c s="25" t="s">
        <v>63</v>
      </c>
      <c s="30" t="s">
        <v>81</v>
      </c>
      <c s="31" t="s">
        <v>65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51">
      <c r="A34" s="35" t="s">
        <v>53</v>
      </c>
      <c r="E34" s="36" t="s">
        <v>82</v>
      </c>
    </row>
    <row r="35" spans="1:5" ht="12.75">
      <c r="A35" s="37" t="s">
        <v>55</v>
      </c>
      <c r="E35" s="38" t="s">
        <v>67</v>
      </c>
    </row>
    <row r="36" spans="1:5" ht="38.25">
      <c r="A36" t="s">
        <v>57</v>
      </c>
      <c r="E36" s="36" t="s">
        <v>83</v>
      </c>
    </row>
    <row r="37" spans="1:16" ht="12.75">
      <c r="A37" s="25" t="s">
        <v>47</v>
      </c>
      <c s="29" t="s">
        <v>84</v>
      </c>
      <c s="29" t="s">
        <v>85</v>
      </c>
      <c s="25" t="s">
        <v>63</v>
      </c>
      <c s="30" t="s">
        <v>86</v>
      </c>
      <c s="31" t="s">
        <v>87</v>
      </c>
      <c s="32">
        <v>1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25.5">
      <c r="A38" s="35" t="s">
        <v>53</v>
      </c>
      <c r="E38" s="36" t="s">
        <v>88</v>
      </c>
    </row>
    <row r="39" spans="1:5" ht="12.75">
      <c r="A39" s="37" t="s">
        <v>55</v>
      </c>
      <c r="E39" s="38" t="s">
        <v>67</v>
      </c>
    </row>
    <row r="40" spans="1:5" ht="12.75">
      <c r="A40" t="s">
        <v>57</v>
      </c>
      <c r="E40" s="36" t="s">
        <v>89</v>
      </c>
    </row>
    <row r="41" spans="1:16" ht="12.75">
      <c r="A41" s="25" t="s">
        <v>47</v>
      </c>
      <c s="29" t="s">
        <v>40</v>
      </c>
      <c s="29" t="s">
        <v>90</v>
      </c>
      <c s="25" t="s">
        <v>63</v>
      </c>
      <c s="30" t="s">
        <v>91</v>
      </c>
      <c s="31" t="s">
        <v>65</v>
      </c>
      <c s="32">
        <v>1</v>
      </c>
      <c s="33">
        <v>0</v>
      </c>
      <c s="34">
        <f>ROUND(ROUND(H41,2)*ROUND(G41,3),2)</f>
      </c>
      <c s="31" t="s">
        <v>52</v>
      </c>
      <c r="O41">
        <f>(I41*21)/100</f>
      </c>
      <c t="s">
        <v>23</v>
      </c>
    </row>
    <row r="42" spans="1:5" ht="12.75">
      <c r="A42" s="35" t="s">
        <v>53</v>
      </c>
      <c r="E42" s="36" t="s">
        <v>92</v>
      </c>
    </row>
    <row r="43" spans="1:5" ht="12.75">
      <c r="A43" s="37" t="s">
        <v>55</v>
      </c>
      <c r="E43" s="38" t="s">
        <v>67</v>
      </c>
    </row>
    <row r="44" spans="1:5" ht="12.75">
      <c r="A44" t="s">
        <v>57</v>
      </c>
      <c r="E44" s="36" t="s">
        <v>89</v>
      </c>
    </row>
    <row r="45" spans="1:16" ht="12.75">
      <c r="A45" s="25" t="s">
        <v>47</v>
      </c>
      <c s="29" t="s">
        <v>42</v>
      </c>
      <c s="29" t="s">
        <v>93</v>
      </c>
      <c s="25" t="s">
        <v>63</v>
      </c>
      <c s="30" t="s">
        <v>94</v>
      </c>
      <c s="31" t="s">
        <v>95</v>
      </c>
      <c s="32">
        <v>1</v>
      </c>
      <c s="33">
        <v>0</v>
      </c>
      <c s="34">
        <f>ROUND(ROUND(H45,2)*ROUND(G45,3),2)</f>
      </c>
      <c s="31" t="s">
        <v>52</v>
      </c>
      <c r="O45">
        <f>(I45*21)/100</f>
      </c>
      <c t="s">
        <v>23</v>
      </c>
    </row>
    <row r="46" spans="1:5" ht="12.75">
      <c r="A46" s="35" t="s">
        <v>53</v>
      </c>
      <c r="E46" s="36" t="s">
        <v>96</v>
      </c>
    </row>
    <row r="47" spans="1:5" ht="12.75">
      <c r="A47" s="37" t="s">
        <v>55</v>
      </c>
      <c r="E47" s="38" t="s">
        <v>67</v>
      </c>
    </row>
    <row r="48" spans="1:5" ht="76.5">
      <c r="A48" t="s">
        <v>57</v>
      </c>
      <c r="E48" s="36" t="s">
        <v>97</v>
      </c>
    </row>
    <row r="49" spans="1:16" ht="12.75">
      <c r="A49" s="25" t="s">
        <v>47</v>
      </c>
      <c s="29" t="s">
        <v>44</v>
      </c>
      <c s="29" t="s">
        <v>98</v>
      </c>
      <c s="25" t="s">
        <v>63</v>
      </c>
      <c s="30" t="s">
        <v>99</v>
      </c>
      <c s="31" t="s">
        <v>65</v>
      </c>
      <c s="32">
        <v>1</v>
      </c>
      <c s="33">
        <v>0</v>
      </c>
      <c s="34">
        <f>ROUND(ROUND(H49,2)*ROUND(G49,3),2)</f>
      </c>
      <c s="31" t="s">
        <v>52</v>
      </c>
      <c r="O49">
        <f>(I49*21)/100</f>
      </c>
      <c t="s">
        <v>23</v>
      </c>
    </row>
    <row r="50" spans="1:5" ht="63.75">
      <c r="A50" s="35" t="s">
        <v>53</v>
      </c>
      <c r="E50" s="36" t="s">
        <v>100</v>
      </c>
    </row>
    <row r="51" spans="1:5" ht="12.75">
      <c r="A51" s="37" t="s">
        <v>55</v>
      </c>
      <c r="E51" s="38" t="s">
        <v>67</v>
      </c>
    </row>
    <row r="52" spans="1:5" ht="12.75">
      <c r="A52" t="s">
        <v>57</v>
      </c>
      <c r="E52" s="36" t="s">
        <v>89</v>
      </c>
    </row>
    <row r="53" spans="1:16" ht="12.75">
      <c r="A53" s="25" t="s">
        <v>47</v>
      </c>
      <c s="29" t="s">
        <v>101</v>
      </c>
      <c s="29" t="s">
        <v>102</v>
      </c>
      <c s="25" t="s">
        <v>63</v>
      </c>
      <c s="30" t="s">
        <v>103</v>
      </c>
      <c s="31" t="s">
        <v>65</v>
      </c>
      <c s="32">
        <v>1</v>
      </c>
      <c s="33">
        <v>0</v>
      </c>
      <c s="34">
        <f>ROUND(ROUND(H53,2)*ROUND(G53,3),2)</f>
      </c>
      <c s="31" t="s">
        <v>52</v>
      </c>
      <c r="O53">
        <f>(I53*21)/100</f>
      </c>
      <c t="s">
        <v>23</v>
      </c>
    </row>
    <row r="54" spans="1:5" ht="114.75">
      <c r="A54" s="35" t="s">
        <v>53</v>
      </c>
      <c r="E54" s="36" t="s">
        <v>104</v>
      </c>
    </row>
    <row r="55" spans="1:5" ht="12.75">
      <c r="A55" s="37" t="s">
        <v>55</v>
      </c>
      <c r="E55" s="38" t="s">
        <v>67</v>
      </c>
    </row>
    <row r="56" spans="1:5" ht="25.5">
      <c r="A56" t="s">
        <v>57</v>
      </c>
      <c r="E56" s="36" t="s">
        <v>105</v>
      </c>
    </row>
    <row r="57" spans="1:16" ht="12.75">
      <c r="A57" s="25" t="s">
        <v>47</v>
      </c>
      <c s="29" t="s">
        <v>106</v>
      </c>
      <c s="29" t="s">
        <v>107</v>
      </c>
      <c s="25" t="s">
        <v>63</v>
      </c>
      <c s="30" t="s">
        <v>108</v>
      </c>
      <c s="31" t="s">
        <v>65</v>
      </c>
      <c s="32">
        <v>1</v>
      </c>
      <c s="33">
        <v>0</v>
      </c>
      <c s="34">
        <f>ROUND(ROUND(H57,2)*ROUND(G57,3),2)</f>
      </c>
      <c s="31" t="s">
        <v>52</v>
      </c>
      <c r="O57">
        <f>(I57*21)/100</f>
      </c>
      <c t="s">
        <v>23</v>
      </c>
    </row>
    <row r="58" spans="1:5" ht="25.5">
      <c r="A58" s="35" t="s">
        <v>53</v>
      </c>
      <c r="E58" s="36" t="s">
        <v>109</v>
      </c>
    </row>
    <row r="59" spans="1:5" ht="12.75">
      <c r="A59" s="37" t="s">
        <v>55</v>
      </c>
      <c r="E59" s="38" t="s">
        <v>67</v>
      </c>
    </row>
    <row r="60" spans="1:5" ht="12.75">
      <c r="A60" t="s">
        <v>57</v>
      </c>
      <c r="E60" s="36" t="s">
        <v>110</v>
      </c>
    </row>
    <row r="61" spans="1:18" ht="12.75" customHeight="1">
      <c r="A61" s="6" t="s">
        <v>45</v>
      </c>
      <c s="6"/>
      <c s="40" t="s">
        <v>29</v>
      </c>
      <c s="6"/>
      <c s="27" t="s">
        <v>111</v>
      </c>
      <c s="6"/>
      <c s="6"/>
      <c s="6"/>
      <c s="41">
        <f>0+Q61</f>
      </c>
      <c s="6"/>
      <c r="O61">
        <f>0+R61</f>
      </c>
      <c r="Q61">
        <f>0+I62+I66+I70+I74+I78+I82+I86+I90</f>
      </c>
      <c>
        <f>0+O62+O66+O70+O74+O78+O82+O86+O90</f>
      </c>
    </row>
    <row r="62" spans="1:16" ht="25.5">
      <c r="A62" s="25" t="s">
        <v>47</v>
      </c>
      <c s="29" t="s">
        <v>112</v>
      </c>
      <c s="29" t="s">
        <v>113</v>
      </c>
      <c s="25" t="s">
        <v>63</v>
      </c>
      <c s="30" t="s">
        <v>114</v>
      </c>
      <c s="31" t="s">
        <v>115</v>
      </c>
      <c s="32">
        <v>8.406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116</v>
      </c>
    </row>
    <row r="64" spans="1:5" ht="12.75">
      <c r="A64" s="37" t="s">
        <v>55</v>
      </c>
      <c r="E64" s="38" t="s">
        <v>117</v>
      </c>
    </row>
    <row r="65" spans="1:5" ht="63.75">
      <c r="A65" t="s">
        <v>57</v>
      </c>
      <c r="E65" s="36" t="s">
        <v>118</v>
      </c>
    </row>
    <row r="66" spans="1:16" ht="12.75">
      <c r="A66" s="25" t="s">
        <v>47</v>
      </c>
      <c s="29" t="s">
        <v>119</v>
      </c>
      <c s="29" t="s">
        <v>120</v>
      </c>
      <c s="25" t="s">
        <v>63</v>
      </c>
      <c s="30" t="s">
        <v>121</v>
      </c>
      <c s="31" t="s">
        <v>115</v>
      </c>
      <c s="32">
        <v>3.712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63</v>
      </c>
    </row>
    <row r="68" spans="1:5" ht="38.25">
      <c r="A68" s="37" t="s">
        <v>55</v>
      </c>
      <c r="E68" s="38" t="s">
        <v>122</v>
      </c>
    </row>
    <row r="69" spans="1:5" ht="63.75">
      <c r="A69" t="s">
        <v>57</v>
      </c>
      <c r="E69" s="36" t="s">
        <v>118</v>
      </c>
    </row>
    <row r="70" spans="1:16" ht="25.5">
      <c r="A70" s="25" t="s">
        <v>47</v>
      </c>
      <c s="29" t="s">
        <v>123</v>
      </c>
      <c s="29" t="s">
        <v>124</v>
      </c>
      <c s="25" t="s">
        <v>63</v>
      </c>
      <c s="30" t="s">
        <v>125</v>
      </c>
      <c s="31" t="s">
        <v>115</v>
      </c>
      <c s="32">
        <v>28.7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63</v>
      </c>
    </row>
    <row r="72" spans="1:5" ht="38.25">
      <c r="A72" s="37" t="s">
        <v>55</v>
      </c>
      <c r="E72" s="38" t="s">
        <v>126</v>
      </c>
    </row>
    <row r="73" spans="1:5" ht="63.75">
      <c r="A73" t="s">
        <v>57</v>
      </c>
      <c r="E73" s="36" t="s">
        <v>118</v>
      </c>
    </row>
    <row r="74" spans="1:16" ht="12.75">
      <c r="A74" s="25" t="s">
        <v>47</v>
      </c>
      <c s="29" t="s">
        <v>127</v>
      </c>
      <c s="29" t="s">
        <v>128</v>
      </c>
      <c s="25" t="s">
        <v>63</v>
      </c>
      <c s="30" t="s">
        <v>129</v>
      </c>
      <c s="31" t="s">
        <v>130</v>
      </c>
      <c s="32">
        <v>74.41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131</v>
      </c>
    </row>
    <row r="76" spans="1:5" ht="38.25">
      <c r="A76" s="37" t="s">
        <v>55</v>
      </c>
      <c r="E76" s="38" t="s">
        <v>132</v>
      </c>
    </row>
    <row r="77" spans="1:5" ht="63.75">
      <c r="A77" t="s">
        <v>57</v>
      </c>
      <c r="E77" s="36" t="s">
        <v>118</v>
      </c>
    </row>
    <row r="78" spans="1:16" ht="12.75">
      <c r="A78" s="25" t="s">
        <v>47</v>
      </c>
      <c s="29" t="s">
        <v>133</v>
      </c>
      <c s="29" t="s">
        <v>134</v>
      </c>
      <c s="25" t="s">
        <v>63</v>
      </c>
      <c s="30" t="s">
        <v>135</v>
      </c>
      <c s="31" t="s">
        <v>115</v>
      </c>
      <c s="32">
        <v>61.1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136</v>
      </c>
    </row>
    <row r="80" spans="1:5" ht="12.75">
      <c r="A80" s="37" t="s">
        <v>55</v>
      </c>
      <c r="E80" s="38" t="s">
        <v>137</v>
      </c>
    </row>
    <row r="81" spans="1:5" ht="63.75">
      <c r="A81" t="s">
        <v>57</v>
      </c>
      <c r="E81" s="36" t="s">
        <v>118</v>
      </c>
    </row>
    <row r="82" spans="1:16" ht="12.75">
      <c r="A82" s="25" t="s">
        <v>47</v>
      </c>
      <c s="29" t="s">
        <v>138</v>
      </c>
      <c s="29" t="s">
        <v>139</v>
      </c>
      <c s="25" t="s">
        <v>63</v>
      </c>
      <c s="30" t="s">
        <v>140</v>
      </c>
      <c s="31" t="s">
        <v>141</v>
      </c>
      <c s="32">
        <v>712.502</v>
      </c>
      <c s="33">
        <v>0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12.75">
      <c r="A83" s="35" t="s">
        <v>53</v>
      </c>
      <c r="E83" s="36" t="s">
        <v>63</v>
      </c>
    </row>
    <row r="84" spans="1:5" ht="38.25">
      <c r="A84" s="37" t="s">
        <v>55</v>
      </c>
      <c r="E84" s="38" t="s">
        <v>142</v>
      </c>
    </row>
    <row r="85" spans="1:5" ht="25.5">
      <c r="A85" t="s">
        <v>57</v>
      </c>
      <c r="E85" s="36" t="s">
        <v>143</v>
      </c>
    </row>
    <row r="86" spans="1:16" ht="12.75">
      <c r="A86" s="25" t="s">
        <v>47</v>
      </c>
      <c s="29" t="s">
        <v>144</v>
      </c>
      <c s="29" t="s">
        <v>145</v>
      </c>
      <c s="25" t="s">
        <v>63</v>
      </c>
      <c s="30" t="s">
        <v>146</v>
      </c>
      <c s="31" t="s">
        <v>141</v>
      </c>
      <c s="32">
        <v>34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12.75">
      <c r="A87" s="35" t="s">
        <v>53</v>
      </c>
      <c r="E87" s="36" t="s">
        <v>63</v>
      </c>
    </row>
    <row r="88" spans="1:5" ht="12.75">
      <c r="A88" s="37" t="s">
        <v>55</v>
      </c>
      <c r="E88" s="38" t="s">
        <v>147</v>
      </c>
    </row>
    <row r="89" spans="1:5" ht="38.25">
      <c r="A89" t="s">
        <v>57</v>
      </c>
      <c r="E89" s="36" t="s">
        <v>148</v>
      </c>
    </row>
    <row r="90" spans="1:16" ht="12.75">
      <c r="A90" s="25" t="s">
        <v>47</v>
      </c>
      <c s="29" t="s">
        <v>149</v>
      </c>
      <c s="29" t="s">
        <v>150</v>
      </c>
      <c s="25" t="s">
        <v>63</v>
      </c>
      <c s="30" t="s">
        <v>151</v>
      </c>
      <c s="31" t="s">
        <v>141</v>
      </c>
      <c s="32">
        <v>34</v>
      </c>
      <c s="33">
        <v>0</v>
      </c>
      <c s="34">
        <f>ROUND(ROUND(H90,2)*ROUND(G90,3),2)</f>
      </c>
      <c s="31" t="s">
        <v>52</v>
      </c>
      <c r="O90">
        <f>(I90*21)/100</f>
      </c>
      <c t="s">
        <v>23</v>
      </c>
    </row>
    <row r="91" spans="1:5" ht="12.75">
      <c r="A91" s="35" t="s">
        <v>53</v>
      </c>
      <c r="E91" s="36" t="s">
        <v>63</v>
      </c>
    </row>
    <row r="92" spans="1:5" ht="12.75">
      <c r="A92" s="37" t="s">
        <v>55</v>
      </c>
      <c r="E92" s="38" t="s">
        <v>147</v>
      </c>
    </row>
    <row r="93" spans="1:5" ht="25.5">
      <c r="A93" t="s">
        <v>57</v>
      </c>
      <c r="E93" s="36" t="s">
        <v>152</v>
      </c>
    </row>
    <row r="94" spans="1:18" ht="12.75" customHeight="1">
      <c r="A94" s="6" t="s">
        <v>45</v>
      </c>
      <c s="6"/>
      <c s="40" t="s">
        <v>35</v>
      </c>
      <c s="6"/>
      <c s="27" t="s">
        <v>153</v>
      </c>
      <c s="6"/>
      <c s="6"/>
      <c s="6"/>
      <c s="41">
        <f>0+Q94</f>
      </c>
      <c s="6"/>
      <c r="O94">
        <f>0+R94</f>
      </c>
      <c r="Q94">
        <f>0+I95+I99+I103+I107+I111+I115+I119+I123</f>
      </c>
      <c>
        <f>0+O95+O99+O103+O107+O111+O115+O119+O123</f>
      </c>
    </row>
    <row r="95" spans="1:16" ht="12.75">
      <c r="A95" s="25" t="s">
        <v>47</v>
      </c>
      <c s="29" t="s">
        <v>154</v>
      </c>
      <c s="29" t="s">
        <v>155</v>
      </c>
      <c s="25" t="s">
        <v>63</v>
      </c>
      <c s="30" t="s">
        <v>156</v>
      </c>
      <c s="31" t="s">
        <v>141</v>
      </c>
      <c s="32">
        <v>124.5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157</v>
      </c>
    </row>
    <row r="97" spans="1:5" ht="38.25">
      <c r="A97" s="37" t="s">
        <v>55</v>
      </c>
      <c r="E97" s="38" t="s">
        <v>158</v>
      </c>
    </row>
    <row r="98" spans="1:5" ht="51">
      <c r="A98" t="s">
        <v>57</v>
      </c>
      <c r="E98" s="36" t="s">
        <v>159</v>
      </c>
    </row>
    <row r="99" spans="1:16" ht="12.75">
      <c r="A99" s="25" t="s">
        <v>47</v>
      </c>
      <c s="29" t="s">
        <v>160</v>
      </c>
      <c s="29" t="s">
        <v>161</v>
      </c>
      <c s="25" t="s">
        <v>63</v>
      </c>
      <c s="30" t="s">
        <v>162</v>
      </c>
      <c s="31" t="s">
        <v>141</v>
      </c>
      <c s="32">
        <v>611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163</v>
      </c>
    </row>
    <row r="101" spans="1:5" ht="12.75">
      <c r="A101" s="37" t="s">
        <v>55</v>
      </c>
      <c r="E101" s="38" t="s">
        <v>164</v>
      </c>
    </row>
    <row r="102" spans="1:5" ht="51">
      <c r="A102" t="s">
        <v>57</v>
      </c>
      <c r="E102" s="36" t="s">
        <v>165</v>
      </c>
    </row>
    <row r="103" spans="1:16" ht="12.75">
      <c r="A103" s="25" t="s">
        <v>47</v>
      </c>
      <c s="29" t="s">
        <v>166</v>
      </c>
      <c s="29" t="s">
        <v>167</v>
      </c>
      <c s="25" t="s">
        <v>63</v>
      </c>
      <c s="30" t="s">
        <v>168</v>
      </c>
      <c s="31" t="s">
        <v>141</v>
      </c>
      <c s="32">
        <v>611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169</v>
      </c>
    </row>
    <row r="105" spans="1:5" ht="12.75">
      <c r="A105" s="37" t="s">
        <v>55</v>
      </c>
      <c r="E105" s="38" t="s">
        <v>164</v>
      </c>
    </row>
    <row r="106" spans="1:5" ht="51">
      <c r="A106" t="s">
        <v>57</v>
      </c>
      <c r="E106" s="36" t="s">
        <v>165</v>
      </c>
    </row>
    <row r="107" spans="1:16" ht="12.75">
      <c r="A107" s="25" t="s">
        <v>47</v>
      </c>
      <c s="29" t="s">
        <v>170</v>
      </c>
      <c s="29" t="s">
        <v>171</v>
      </c>
      <c s="25" t="s">
        <v>63</v>
      </c>
      <c s="30" t="s">
        <v>172</v>
      </c>
      <c s="31" t="s">
        <v>141</v>
      </c>
      <c s="32">
        <v>611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63</v>
      </c>
    </row>
    <row r="109" spans="1:5" ht="12.75">
      <c r="A109" s="37" t="s">
        <v>55</v>
      </c>
      <c r="E109" s="38" t="s">
        <v>164</v>
      </c>
    </row>
    <row r="110" spans="1:5" ht="140.25">
      <c r="A110" t="s">
        <v>57</v>
      </c>
      <c r="E110" s="36" t="s">
        <v>173</v>
      </c>
    </row>
    <row r="111" spans="1:16" ht="12.75">
      <c r="A111" s="25" t="s">
        <v>47</v>
      </c>
      <c s="29" t="s">
        <v>174</v>
      </c>
      <c s="29" t="s">
        <v>175</v>
      </c>
      <c s="25" t="s">
        <v>63</v>
      </c>
      <c s="30" t="s">
        <v>176</v>
      </c>
      <c s="31" t="s">
        <v>141</v>
      </c>
      <c s="32">
        <v>611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12.75">
      <c r="A112" s="35" t="s">
        <v>53</v>
      </c>
      <c r="E112" s="36" t="s">
        <v>177</v>
      </c>
    </row>
    <row r="113" spans="1:5" ht="12.75">
      <c r="A113" s="37" t="s">
        <v>55</v>
      </c>
      <c r="E113" s="38" t="s">
        <v>164</v>
      </c>
    </row>
    <row r="114" spans="1:5" ht="140.25">
      <c r="A114" t="s">
        <v>57</v>
      </c>
      <c r="E114" s="36" t="s">
        <v>173</v>
      </c>
    </row>
    <row r="115" spans="1:16" ht="12.75">
      <c r="A115" s="25" t="s">
        <v>47</v>
      </c>
      <c s="29" t="s">
        <v>178</v>
      </c>
      <c s="29" t="s">
        <v>179</v>
      </c>
      <c s="25" t="s">
        <v>63</v>
      </c>
      <c s="30" t="s">
        <v>180</v>
      </c>
      <c s="31" t="s">
        <v>141</v>
      </c>
      <c s="32">
        <v>112.2</v>
      </c>
      <c s="33">
        <v>0</v>
      </c>
      <c s="34">
        <f>ROUND(ROUND(H115,2)*ROUND(G115,3),2)</f>
      </c>
      <c s="31" t="s">
        <v>52</v>
      </c>
      <c r="O115">
        <f>(I115*21)/100</f>
      </c>
      <c t="s">
        <v>23</v>
      </c>
    </row>
    <row r="116" spans="1:5" ht="12.75">
      <c r="A116" s="35" t="s">
        <v>53</v>
      </c>
      <c r="E116" s="36" t="s">
        <v>181</v>
      </c>
    </row>
    <row r="117" spans="1:5" ht="38.25">
      <c r="A117" s="37" t="s">
        <v>55</v>
      </c>
      <c r="E117" s="38" t="s">
        <v>182</v>
      </c>
    </row>
    <row r="118" spans="1:5" ht="153">
      <c r="A118" t="s">
        <v>57</v>
      </c>
      <c r="E118" s="36" t="s">
        <v>183</v>
      </c>
    </row>
    <row r="119" spans="1:16" ht="12.75">
      <c r="A119" s="25" t="s">
        <v>47</v>
      </c>
      <c s="29" t="s">
        <v>184</v>
      </c>
      <c s="29" t="s">
        <v>185</v>
      </c>
      <c s="25" t="s">
        <v>63</v>
      </c>
      <c s="30" t="s">
        <v>186</v>
      </c>
      <c s="31" t="s">
        <v>141</v>
      </c>
      <c s="32">
        <v>6.8</v>
      </c>
      <c s="33">
        <v>0</v>
      </c>
      <c s="34">
        <f>ROUND(ROUND(H119,2)*ROUND(G119,3),2)</f>
      </c>
      <c s="31" t="s">
        <v>52</v>
      </c>
      <c r="O119">
        <f>(I119*21)/100</f>
      </c>
      <c t="s">
        <v>23</v>
      </c>
    </row>
    <row r="120" spans="1:5" ht="12.75">
      <c r="A120" s="35" t="s">
        <v>53</v>
      </c>
      <c r="E120" s="36" t="s">
        <v>187</v>
      </c>
    </row>
    <row r="121" spans="1:5" ht="12.75">
      <c r="A121" s="37" t="s">
        <v>55</v>
      </c>
      <c r="E121" s="38" t="s">
        <v>188</v>
      </c>
    </row>
    <row r="122" spans="1:5" ht="153">
      <c r="A122" t="s">
        <v>57</v>
      </c>
      <c r="E122" s="36" t="s">
        <v>183</v>
      </c>
    </row>
    <row r="123" spans="1:16" ht="12.75">
      <c r="A123" s="25" t="s">
        <v>47</v>
      </c>
      <c s="29" t="s">
        <v>189</v>
      </c>
      <c s="29" t="s">
        <v>190</v>
      </c>
      <c s="25" t="s">
        <v>63</v>
      </c>
      <c s="30" t="s">
        <v>191</v>
      </c>
      <c s="31" t="s">
        <v>141</v>
      </c>
      <c s="32">
        <v>5.413</v>
      </c>
      <c s="33">
        <v>0</v>
      </c>
      <c s="34">
        <f>ROUND(ROUND(H123,2)*ROUND(G123,3),2)</f>
      </c>
      <c s="31" t="s">
        <v>52</v>
      </c>
      <c r="O123">
        <f>(I123*21)/100</f>
      </c>
      <c t="s">
        <v>23</v>
      </c>
    </row>
    <row r="124" spans="1:5" ht="38.25">
      <c r="A124" s="35" t="s">
        <v>53</v>
      </c>
      <c r="E124" s="36" t="s">
        <v>192</v>
      </c>
    </row>
    <row r="125" spans="1:5" ht="12.75">
      <c r="A125" s="37" t="s">
        <v>55</v>
      </c>
      <c r="E125" s="38" t="s">
        <v>193</v>
      </c>
    </row>
    <row r="126" spans="1:5" ht="153">
      <c r="A126" t="s">
        <v>57</v>
      </c>
      <c r="E126" s="36" t="s">
        <v>183</v>
      </c>
    </row>
    <row r="127" spans="1:18" ht="12.75" customHeight="1">
      <c r="A127" s="6" t="s">
        <v>45</v>
      </c>
      <c s="6"/>
      <c s="40" t="s">
        <v>84</v>
      </c>
      <c s="6"/>
      <c s="27" t="s">
        <v>194</v>
      </c>
      <c s="6"/>
      <c s="6"/>
      <c s="6"/>
      <c s="41">
        <f>0+Q127</f>
      </c>
      <c s="6"/>
      <c r="O127">
        <f>0+R127</f>
      </c>
      <c r="Q127">
        <f>0+I128+I132</f>
      </c>
      <c>
        <f>0+O128+O132</f>
      </c>
    </row>
    <row r="128" spans="1:16" ht="12.75">
      <c r="A128" s="25" t="s">
        <v>47</v>
      </c>
      <c s="29" t="s">
        <v>195</v>
      </c>
      <c s="29" t="s">
        <v>196</v>
      </c>
      <c s="25" t="s">
        <v>63</v>
      </c>
      <c s="30" t="s">
        <v>197</v>
      </c>
      <c s="31" t="s">
        <v>87</v>
      </c>
      <c s="32">
        <v>3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63</v>
      </c>
    </row>
    <row r="130" spans="1:5" ht="12.75">
      <c r="A130" s="37" t="s">
        <v>55</v>
      </c>
      <c r="E130" s="38" t="s">
        <v>198</v>
      </c>
    </row>
    <row r="131" spans="1:5" ht="12.75">
      <c r="A131" t="s">
        <v>57</v>
      </c>
      <c r="E131" s="36" t="s">
        <v>199</v>
      </c>
    </row>
    <row r="132" spans="1:16" ht="12.75">
      <c r="A132" s="25" t="s">
        <v>47</v>
      </c>
      <c s="29" t="s">
        <v>200</v>
      </c>
      <c s="29" t="s">
        <v>201</v>
      </c>
      <c s="25" t="s">
        <v>63</v>
      </c>
      <c s="30" t="s">
        <v>202</v>
      </c>
      <c s="31" t="s">
        <v>87</v>
      </c>
      <c s="32">
        <v>3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25.5">
      <c r="A133" s="35" t="s">
        <v>53</v>
      </c>
      <c r="E133" s="36" t="s">
        <v>203</v>
      </c>
    </row>
    <row r="134" spans="1:5" ht="12.75">
      <c r="A134" s="37" t="s">
        <v>55</v>
      </c>
      <c r="E134" s="38" t="s">
        <v>198</v>
      </c>
    </row>
    <row r="135" spans="1:5" ht="25.5">
      <c r="A135" t="s">
        <v>57</v>
      </c>
      <c r="E135" s="36" t="s">
        <v>204</v>
      </c>
    </row>
    <row r="136" spans="1:18" ht="12.75" customHeight="1">
      <c r="A136" s="6" t="s">
        <v>45</v>
      </c>
      <c s="6"/>
      <c s="40" t="s">
        <v>40</v>
      </c>
      <c s="6"/>
      <c s="27" t="s">
        <v>205</v>
      </c>
      <c s="6"/>
      <c s="6"/>
      <c s="6"/>
      <c s="41">
        <f>0+Q136</f>
      </c>
      <c s="6"/>
      <c r="O136">
        <f>0+R136</f>
      </c>
      <c r="Q136">
        <f>0+I137+I141+I145+I149+I153+I157+I161+I165+I169</f>
      </c>
      <c>
        <f>0+O137+O141+O145+O149+O153+O157+O161+O165+O169</f>
      </c>
    </row>
    <row r="137" spans="1:16" ht="12.75">
      <c r="A137" s="25" t="s">
        <v>47</v>
      </c>
      <c s="29" t="s">
        <v>206</v>
      </c>
      <c s="29" t="s">
        <v>207</v>
      </c>
      <c s="25" t="s">
        <v>63</v>
      </c>
      <c s="30" t="s">
        <v>208</v>
      </c>
      <c s="31" t="s">
        <v>130</v>
      </c>
      <c s="32">
        <v>38.625</v>
      </c>
      <c s="33">
        <v>0</v>
      </c>
      <c s="34">
        <f>ROUND(ROUND(H137,2)*ROUND(G137,3),2)</f>
      </c>
      <c s="31" t="s">
        <v>52</v>
      </c>
      <c r="O137">
        <f>(I137*21)/100</f>
      </c>
      <c t="s">
        <v>23</v>
      </c>
    </row>
    <row r="138" spans="1:5" ht="12.75">
      <c r="A138" s="35" t="s">
        <v>53</v>
      </c>
      <c r="E138" s="36" t="s">
        <v>209</v>
      </c>
    </row>
    <row r="139" spans="1:5" ht="12.75">
      <c r="A139" s="37" t="s">
        <v>55</v>
      </c>
      <c r="E139" s="38" t="s">
        <v>210</v>
      </c>
    </row>
    <row r="140" spans="1:5" ht="51">
      <c r="A140" t="s">
        <v>57</v>
      </c>
      <c r="E140" s="36" t="s">
        <v>211</v>
      </c>
    </row>
    <row r="141" spans="1:16" ht="12.75">
      <c r="A141" s="25" t="s">
        <v>47</v>
      </c>
      <c s="29" t="s">
        <v>212</v>
      </c>
      <c s="29" t="s">
        <v>213</v>
      </c>
      <c s="25" t="s">
        <v>49</v>
      </c>
      <c s="30" t="s">
        <v>214</v>
      </c>
      <c s="31" t="s">
        <v>130</v>
      </c>
      <c s="32">
        <v>23.277</v>
      </c>
      <c s="33">
        <v>0</v>
      </c>
      <c s="34">
        <f>ROUND(ROUND(H141,2)*ROUND(G141,3),2)</f>
      </c>
      <c s="31" t="s">
        <v>52</v>
      </c>
      <c r="O141">
        <f>(I141*21)/100</f>
      </c>
      <c t="s">
        <v>23</v>
      </c>
    </row>
    <row r="142" spans="1:5" ht="12.75">
      <c r="A142" s="35" t="s">
        <v>53</v>
      </c>
      <c r="E142" s="36" t="s">
        <v>215</v>
      </c>
    </row>
    <row r="143" spans="1:5" ht="38.25">
      <c r="A143" s="37" t="s">
        <v>55</v>
      </c>
      <c r="E143" s="38" t="s">
        <v>216</v>
      </c>
    </row>
    <row r="144" spans="1:5" ht="51">
      <c r="A144" t="s">
        <v>57</v>
      </c>
      <c r="E144" s="36" t="s">
        <v>217</v>
      </c>
    </row>
    <row r="145" spans="1:16" ht="12.75">
      <c r="A145" s="25" t="s">
        <v>47</v>
      </c>
      <c s="29" t="s">
        <v>218</v>
      </c>
      <c s="29" t="s">
        <v>213</v>
      </c>
      <c s="25" t="s">
        <v>59</v>
      </c>
      <c s="30" t="s">
        <v>214</v>
      </c>
      <c s="31" t="s">
        <v>130</v>
      </c>
      <c s="32">
        <v>18.685</v>
      </c>
      <c s="33">
        <v>0</v>
      </c>
      <c s="34">
        <f>ROUND(ROUND(H145,2)*ROUND(G145,3),2)</f>
      </c>
      <c s="31" t="s">
        <v>52</v>
      </c>
      <c r="O145">
        <f>(I145*21)/100</f>
      </c>
      <c t="s">
        <v>23</v>
      </c>
    </row>
    <row r="146" spans="1:5" ht="12.75">
      <c r="A146" s="35" t="s">
        <v>53</v>
      </c>
      <c r="E146" s="36" t="s">
        <v>219</v>
      </c>
    </row>
    <row r="147" spans="1:5" ht="38.25">
      <c r="A147" s="37" t="s">
        <v>55</v>
      </c>
      <c r="E147" s="38" t="s">
        <v>220</v>
      </c>
    </row>
    <row r="148" spans="1:5" ht="51">
      <c r="A148" t="s">
        <v>57</v>
      </c>
      <c r="E148" s="36" t="s">
        <v>217</v>
      </c>
    </row>
    <row r="149" spans="1:16" ht="12.75">
      <c r="A149" s="25" t="s">
        <v>47</v>
      </c>
      <c s="29" t="s">
        <v>221</v>
      </c>
      <c s="29" t="s">
        <v>213</v>
      </c>
      <c s="25" t="s">
        <v>222</v>
      </c>
      <c s="30" t="s">
        <v>214</v>
      </c>
      <c s="31" t="s">
        <v>130</v>
      </c>
      <c s="32">
        <v>3</v>
      </c>
      <c s="33">
        <v>0</v>
      </c>
      <c s="34">
        <f>ROUND(ROUND(H149,2)*ROUND(G149,3),2)</f>
      </c>
      <c s="31" t="s">
        <v>52</v>
      </c>
      <c r="O149">
        <f>(I149*21)/100</f>
      </c>
      <c t="s">
        <v>23</v>
      </c>
    </row>
    <row r="150" spans="1:5" ht="12.75">
      <c r="A150" s="35" t="s">
        <v>53</v>
      </c>
      <c r="E150" s="36" t="s">
        <v>223</v>
      </c>
    </row>
    <row r="151" spans="1:5" ht="12.75">
      <c r="A151" s="37" t="s">
        <v>55</v>
      </c>
      <c r="E151" s="38" t="s">
        <v>198</v>
      </c>
    </row>
    <row r="152" spans="1:5" ht="51">
      <c r="A152" t="s">
        <v>57</v>
      </c>
      <c r="E152" s="36" t="s">
        <v>217</v>
      </c>
    </row>
    <row r="153" spans="1:16" ht="12.75">
      <c r="A153" s="25" t="s">
        <v>47</v>
      </c>
      <c s="29" t="s">
        <v>224</v>
      </c>
      <c s="29" t="s">
        <v>213</v>
      </c>
      <c s="25" t="s">
        <v>225</v>
      </c>
      <c s="30" t="s">
        <v>214</v>
      </c>
      <c s="31" t="s">
        <v>130</v>
      </c>
      <c s="32">
        <v>0</v>
      </c>
      <c s="33">
        <v>0</v>
      </c>
      <c s="34">
        <f>ROUND(ROUND(H153,2)*ROUND(G153,3),2)</f>
      </c>
      <c s="31" t="s">
        <v>52</v>
      </c>
      <c r="O153">
        <f>(I153*21)/100</f>
      </c>
      <c t="s">
        <v>23</v>
      </c>
    </row>
    <row r="154" spans="1:5" ht="12.75">
      <c r="A154" s="35" t="s">
        <v>53</v>
      </c>
      <c r="E154" s="36" t="s">
        <v>63</v>
      </c>
    </row>
    <row r="155" spans="1:5" ht="12.75">
      <c r="A155" s="37" t="s">
        <v>55</v>
      </c>
      <c r="E155" s="38" t="s">
        <v>63</v>
      </c>
    </row>
    <row r="156" spans="1:5" ht="51">
      <c r="A156" t="s">
        <v>57</v>
      </c>
      <c r="E156" s="36" t="s">
        <v>217</v>
      </c>
    </row>
    <row r="157" spans="1:16" ht="12.75">
      <c r="A157" s="25" t="s">
        <v>47</v>
      </c>
      <c s="29" t="s">
        <v>226</v>
      </c>
      <c s="29" t="s">
        <v>227</v>
      </c>
      <c s="25" t="s">
        <v>49</v>
      </c>
      <c s="30" t="s">
        <v>228</v>
      </c>
      <c s="31" t="s">
        <v>130</v>
      </c>
      <c s="32">
        <v>3</v>
      </c>
      <c s="33">
        <v>0</v>
      </c>
      <c s="34">
        <f>ROUND(ROUND(H157,2)*ROUND(G157,3),2)</f>
      </c>
      <c s="31" t="s">
        <v>52</v>
      </c>
      <c r="O157">
        <f>(I157*21)/100</f>
      </c>
      <c t="s">
        <v>23</v>
      </c>
    </row>
    <row r="158" spans="1:5" ht="12.75">
      <c r="A158" s="35" t="s">
        <v>53</v>
      </c>
      <c r="E158" s="36" t="s">
        <v>229</v>
      </c>
    </row>
    <row r="159" spans="1:5" ht="12.75">
      <c r="A159" s="37" t="s">
        <v>55</v>
      </c>
      <c r="E159" s="38" t="s">
        <v>198</v>
      </c>
    </row>
    <row r="160" spans="1:5" ht="51">
      <c r="A160" t="s">
        <v>57</v>
      </c>
      <c r="E160" s="36" t="s">
        <v>217</v>
      </c>
    </row>
    <row r="161" spans="1:16" ht="12.75">
      <c r="A161" s="25" t="s">
        <v>47</v>
      </c>
      <c s="29" t="s">
        <v>230</v>
      </c>
      <c s="29" t="s">
        <v>227</v>
      </c>
      <c s="25" t="s">
        <v>59</v>
      </c>
      <c s="30" t="s">
        <v>228</v>
      </c>
      <c s="31" t="s">
        <v>130</v>
      </c>
      <c s="32">
        <v>2</v>
      </c>
      <c s="33">
        <v>0</v>
      </c>
      <c s="34">
        <f>ROUND(ROUND(H161,2)*ROUND(G161,3),2)</f>
      </c>
      <c s="31" t="s">
        <v>52</v>
      </c>
      <c r="O161">
        <f>(I161*21)/100</f>
      </c>
      <c t="s">
        <v>23</v>
      </c>
    </row>
    <row r="162" spans="1:5" ht="12.75">
      <c r="A162" s="35" t="s">
        <v>53</v>
      </c>
      <c r="E162" s="36" t="s">
        <v>231</v>
      </c>
    </row>
    <row r="163" spans="1:5" ht="12.75">
      <c r="A163" s="37" t="s">
        <v>55</v>
      </c>
      <c r="E163" s="38" t="s">
        <v>232</v>
      </c>
    </row>
    <row r="164" spans="1:5" ht="51">
      <c r="A164" t="s">
        <v>57</v>
      </c>
      <c r="E164" s="36" t="s">
        <v>217</v>
      </c>
    </row>
    <row r="165" spans="1:16" ht="12.75">
      <c r="A165" s="25" t="s">
        <v>47</v>
      </c>
      <c s="29" t="s">
        <v>233</v>
      </c>
      <c s="29" t="s">
        <v>234</v>
      </c>
      <c s="25" t="s">
        <v>63</v>
      </c>
      <c s="30" t="s">
        <v>235</v>
      </c>
      <c s="31" t="s">
        <v>130</v>
      </c>
      <c s="32">
        <v>153.832</v>
      </c>
      <c s="33">
        <v>0</v>
      </c>
      <c s="34">
        <f>ROUND(ROUND(H165,2)*ROUND(G165,3),2)</f>
      </c>
      <c s="31" t="s">
        <v>52</v>
      </c>
      <c r="O165">
        <f>(I165*21)/100</f>
      </c>
      <c t="s">
        <v>23</v>
      </c>
    </row>
    <row r="166" spans="1:5" ht="12.75">
      <c r="A166" s="35" t="s">
        <v>53</v>
      </c>
      <c r="E166" s="36" t="s">
        <v>63</v>
      </c>
    </row>
    <row r="167" spans="1:5" ht="38.25">
      <c r="A167" s="37" t="s">
        <v>55</v>
      </c>
      <c r="E167" s="38" t="s">
        <v>236</v>
      </c>
    </row>
    <row r="168" spans="1:5" ht="25.5">
      <c r="A168" t="s">
        <v>57</v>
      </c>
      <c r="E168" s="36" t="s">
        <v>237</v>
      </c>
    </row>
    <row r="169" spans="1:16" ht="12.75">
      <c r="A169" s="25" t="s">
        <v>47</v>
      </c>
      <c s="29" t="s">
        <v>238</v>
      </c>
      <c s="29" t="s">
        <v>239</v>
      </c>
      <c s="25" t="s">
        <v>63</v>
      </c>
      <c s="30" t="s">
        <v>240</v>
      </c>
      <c s="31" t="s">
        <v>130</v>
      </c>
      <c s="32">
        <v>153.832</v>
      </c>
      <c s="33">
        <v>0</v>
      </c>
      <c s="34">
        <f>ROUND(ROUND(H169,2)*ROUND(G169,3),2)</f>
      </c>
      <c s="31" t="s">
        <v>52</v>
      </c>
      <c r="O169">
        <f>(I169*21)/100</f>
      </c>
      <c t="s">
        <v>23</v>
      </c>
    </row>
    <row r="170" spans="1:5" ht="12.75">
      <c r="A170" s="35" t="s">
        <v>53</v>
      </c>
      <c r="E170" s="36" t="s">
        <v>63</v>
      </c>
    </row>
    <row r="171" spans="1:5" ht="38.25">
      <c r="A171" s="37" t="s">
        <v>55</v>
      </c>
      <c r="E171" s="38" t="s">
        <v>236</v>
      </c>
    </row>
    <row r="172" spans="1:5" ht="38.25">
      <c r="A172" t="s">
        <v>57</v>
      </c>
      <c r="E172" s="36" t="s">
        <v>241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0+O8+O17+O22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242</v>
      </c>
      <c s="42">
        <f>0+I8+I17+I22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242</v>
      </c>
      <c s="6"/>
      <c s="18" t="s">
        <v>243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47</v>
      </c>
      <c s="29" t="s">
        <v>29</v>
      </c>
      <c s="29" t="s">
        <v>85</v>
      </c>
      <c s="25" t="s">
        <v>63</v>
      </c>
      <c s="30" t="s">
        <v>86</v>
      </c>
      <c s="31" t="s">
        <v>87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88</v>
      </c>
    </row>
    <row r="11" spans="1:5" ht="12.75">
      <c r="A11" s="37" t="s">
        <v>55</v>
      </c>
      <c r="E11" s="38" t="s">
        <v>67</v>
      </c>
    </row>
    <row r="12" spans="1:5" ht="12.75">
      <c r="A12" t="s">
        <v>57</v>
      </c>
      <c r="E12" s="36" t="s">
        <v>89</v>
      </c>
    </row>
    <row r="13" spans="1:16" ht="12.75">
      <c r="A13" s="25" t="s">
        <v>47</v>
      </c>
      <c s="29" t="s">
        <v>23</v>
      </c>
      <c s="29" t="s">
        <v>90</v>
      </c>
      <c s="25" t="s">
        <v>63</v>
      </c>
      <c s="30" t="s">
        <v>91</v>
      </c>
      <c s="31" t="s">
        <v>65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63</v>
      </c>
    </row>
    <row r="15" spans="1:5" ht="12.75">
      <c r="A15" s="37" t="s">
        <v>55</v>
      </c>
      <c r="E15" s="38" t="s">
        <v>67</v>
      </c>
    </row>
    <row r="16" spans="1:5" ht="12.75">
      <c r="A16" t="s">
        <v>57</v>
      </c>
      <c r="E16" s="36" t="s">
        <v>89</v>
      </c>
    </row>
    <row r="17" spans="1:18" ht="12.75" customHeight="1">
      <c r="A17" s="6" t="s">
        <v>45</v>
      </c>
      <c s="6"/>
      <c s="40" t="s">
        <v>35</v>
      </c>
      <c s="6"/>
      <c s="27" t="s">
        <v>153</v>
      </c>
      <c s="6"/>
      <c s="6"/>
      <c s="6"/>
      <c s="41">
        <f>0+Q17</f>
      </c>
      <c s="6"/>
      <c r="O17">
        <f>0+R17</f>
      </c>
      <c r="Q17">
        <f>0+I18</f>
      </c>
      <c>
        <f>0+O18</f>
      </c>
    </row>
    <row r="18" spans="1:16" ht="12.75">
      <c r="A18" s="25" t="s">
        <v>47</v>
      </c>
      <c s="29" t="s">
        <v>22</v>
      </c>
      <c s="29" t="s">
        <v>244</v>
      </c>
      <c s="25" t="s">
        <v>63</v>
      </c>
      <c s="30" t="s">
        <v>245</v>
      </c>
      <c s="31" t="s">
        <v>141</v>
      </c>
      <c s="32">
        <v>9.1</v>
      </c>
      <c s="33">
        <v>0</v>
      </c>
      <c s="34">
        <f>ROUND(ROUND(H18,2)*ROUND(G18,3),2)</f>
      </c>
      <c s="31" t="s">
        <v>52</v>
      </c>
      <c r="O18">
        <f>(I18*21)/100</f>
      </c>
      <c t="s">
        <v>23</v>
      </c>
    </row>
    <row r="19" spans="1:5" ht="12.75">
      <c r="A19" s="35" t="s">
        <v>53</v>
      </c>
      <c r="E19" s="36" t="s">
        <v>246</v>
      </c>
    </row>
    <row r="20" spans="1:5" ht="12.75">
      <c r="A20" s="37" t="s">
        <v>55</v>
      </c>
      <c r="E20" s="38" t="s">
        <v>247</v>
      </c>
    </row>
    <row r="21" spans="1:5" ht="51">
      <c r="A21" t="s">
        <v>57</v>
      </c>
      <c r="E21" s="36" t="s">
        <v>159</v>
      </c>
    </row>
    <row r="22" spans="1:18" ht="12.75" customHeight="1">
      <c r="A22" s="6" t="s">
        <v>45</v>
      </c>
      <c s="6"/>
      <c s="40" t="s">
        <v>79</v>
      </c>
      <c s="6"/>
      <c s="27" t="s">
        <v>248</v>
      </c>
      <c s="6"/>
      <c s="6"/>
      <c s="6"/>
      <c s="41">
        <f>0+Q22</f>
      </c>
      <c s="6"/>
      <c r="O22">
        <f>0+R22</f>
      </c>
      <c r="Q22">
        <f>0+I23+I27</f>
      </c>
      <c>
        <f>0+O23+O27</f>
      </c>
    </row>
    <row r="23" spans="1:16" ht="12.75">
      <c r="A23" s="25" t="s">
        <v>47</v>
      </c>
      <c s="29" t="s">
        <v>33</v>
      </c>
      <c s="29" t="s">
        <v>79</v>
      </c>
      <c s="25" t="s">
        <v>249</v>
      </c>
      <c s="30" t="s">
        <v>250</v>
      </c>
      <c s="31" t="s">
        <v>130</v>
      </c>
      <c s="32">
        <v>20</v>
      </c>
      <c s="33">
        <v>0</v>
      </c>
      <c s="34">
        <f>ROUND(ROUND(H23,2)*ROUND(G23,3),2)</f>
      </c>
      <c s="31"/>
      <c r="O23">
        <f>(I23*21)/100</f>
      </c>
      <c t="s">
        <v>23</v>
      </c>
    </row>
    <row r="24" spans="1:5" ht="12.75">
      <c r="A24" s="35" t="s">
        <v>53</v>
      </c>
      <c r="E24" s="36" t="s">
        <v>251</v>
      </c>
    </row>
    <row r="25" spans="1:5" ht="12.75">
      <c r="A25" s="37" t="s">
        <v>55</v>
      </c>
      <c r="E25" s="38" t="s">
        <v>252</v>
      </c>
    </row>
    <row r="26" spans="1:5" ht="25.5">
      <c r="A26" t="s">
        <v>57</v>
      </c>
      <c r="E26" s="36" t="s">
        <v>253</v>
      </c>
    </row>
    <row r="27" spans="1:16" ht="12.75">
      <c r="A27" s="25" t="s">
        <v>47</v>
      </c>
      <c s="29" t="s">
        <v>35</v>
      </c>
      <c s="29" t="s">
        <v>79</v>
      </c>
      <c s="25" t="s">
        <v>254</v>
      </c>
      <c s="30" t="s">
        <v>255</v>
      </c>
      <c s="31" t="s">
        <v>130</v>
      </c>
      <c s="32">
        <v>20</v>
      </c>
      <c s="33">
        <v>0</v>
      </c>
      <c s="34">
        <f>ROUND(ROUND(H27,2)*ROUND(G27,3),2)</f>
      </c>
      <c s="31"/>
      <c r="O27">
        <f>(I27*21)/100</f>
      </c>
      <c t="s">
        <v>23</v>
      </c>
    </row>
    <row r="28" spans="1:5" ht="12.75">
      <c r="A28" s="35" t="s">
        <v>53</v>
      </c>
      <c r="E28" s="36" t="s">
        <v>63</v>
      </c>
    </row>
    <row r="29" spans="1:5" ht="12.75">
      <c r="A29" s="37" t="s">
        <v>55</v>
      </c>
      <c r="E29" s="38" t="s">
        <v>256</v>
      </c>
    </row>
    <row r="30" spans="1:5" ht="51">
      <c r="A30" t="s">
        <v>57</v>
      </c>
      <c r="E30" s="36" t="s">
        <v>257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